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220" yWindow="45" windowWidth="19350" windowHeight="10020" tabRatio="500"/>
  </bookViews>
  <sheets>
    <sheet name="Grand Line" sheetId="1" r:id="rId1"/>
  </sheets>
  <definedNames>
    <definedName name="Belarus">1</definedName>
  </definedNames>
  <calcPr calcId="124519" refMode="R1C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1"/>
  <c r="E26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E15"/>
  <c r="F14"/>
  <c r="E14"/>
</calcChain>
</file>

<file path=xl/sharedStrings.xml><?xml version="1.0" encoding="utf-8"?>
<sst xmlns="http://schemas.openxmlformats.org/spreadsheetml/2006/main" count="92" uniqueCount="72">
  <si>
    <t>Прайс-лист</t>
  </si>
  <si>
    <t>Наименование</t>
  </si>
  <si>
    <t>Снегозадержание "Grand Line" (Россия)</t>
  </si>
  <si>
    <t>Прайс-лист действителен с 08.05.2020</t>
  </si>
  <si>
    <t>Изображение</t>
  </si>
  <si>
    <t>Комплект</t>
  </si>
  <si>
    <t xml:space="preserve">труба овальная 2шт., кронштейн 2шт., саморез 8х60 4шт., ЭПДМ уплотнитель 8шт., болт М8х35 2шт., шайба А8 2шт., гайка М8 2шт.  </t>
  </si>
  <si>
    <t xml:space="preserve">труба овальная 2шт., кронштейн 4шт., саморез 8х60 8шт., ЭПДМ уплотнитель 16шт., болт М8х35 2шт., шайба А8 2шт., гайка М8 2шт.  </t>
  </si>
  <si>
    <t>-</t>
  </si>
  <si>
    <t>Снегозадержатель универсальный  Grand Line 1м</t>
  </si>
  <si>
    <t xml:space="preserve">труба овальная 2шт., кронштейн 2шт., саморез 8х60 4шт., ЭПДМ уплотнитель 8шт., болт М8х35 2шт., шайба А8 2шт, гайка М8-7Н 2шт. </t>
  </si>
  <si>
    <t>Снегозадержатель универсальный Grand Line 3м</t>
  </si>
  <si>
    <t xml:space="preserve">труба овальная 2шт., кронштейн 4шт., саморез 8х60 8шт., ЭПДМ уплотнитель 16шт., болт М8х35 2шт., шайба А8 2шт., гайка М8-7Н 2шт.  </t>
  </si>
  <si>
    <t>Снегозадержатель для фальцевой кровли  Grand Line 1м</t>
  </si>
  <si>
    <t>труба овальная 2шт., кронштейн 2шт., скоба 8шт., болт М8х35 10шт., шайба А8 10шт., шайба А8 увеличенная 8шт., гайка М8-7Н 10шт.</t>
  </si>
  <si>
    <t>Снегозадержатель для фальцевой кровли Grand Line 3м</t>
  </si>
  <si>
    <t>труба овальная 2шт., кронштейн 3шт., скоба 12шт., болт М8х35 14шт., шайба А8 14шт., шайба А8 увеличенная 12шт., гайка М8-7Н 14шт.</t>
  </si>
  <si>
    <t>Кронштейн универсальный
Grand Line</t>
  </si>
  <si>
    <t>кронштейн 1шт., саморез 8х60 2шт., ЭПДМ уплотнитель 4 шт.</t>
  </si>
  <si>
    <t>Кронштейн универсальный
Grand Line для фальцевой кровли</t>
  </si>
  <si>
    <t>кронштейн 1шт., скоба 4шт., болт М8х35 4шт., шайба А8 4шт., шайба А8 увеличенная 4 шт., гайка М8-7Н 4 шт.</t>
  </si>
  <si>
    <t>Кронштейн снегозадержателя Snow Kit</t>
  </si>
  <si>
    <t>Крепление кронштейна для фальцевой кровли Grand Line</t>
  </si>
  <si>
    <t>скоба 4шт., болт М8х35 4шт., шайба А8 4шт., шайба А8 увеличенная 4шт., гайка М8-7Н 4шт.</t>
  </si>
  <si>
    <t>Снегозадержатель трубчатый для композитной черепицы   1м*</t>
  </si>
  <si>
    <t>труба овальная 2шт., кронштейн 2шт. Крепеж в комплект не входит</t>
  </si>
  <si>
    <t>х</t>
  </si>
  <si>
    <t>Снегозадержатель трубчатый для композитной черепицы   3м*</t>
  </si>
  <si>
    <t>труба овальная 2шт., кронштейн 4шт. Крепеж в комплект не входит</t>
  </si>
  <si>
    <t>ЭПДМ уплотнитель</t>
  </si>
  <si>
    <t>ЭПДМ уплотнитель 1шт.</t>
  </si>
  <si>
    <t>Саморез 8х80 мм "глухарь"</t>
  </si>
  <si>
    <t>саморез 8х80 мм "глухарь"  1шт.</t>
  </si>
  <si>
    <t>Цена 
(цвета стандартные), руб.</t>
  </si>
  <si>
    <t>Цена (цвета под заказ), руб.</t>
  </si>
  <si>
    <t>Вес, кг</t>
  </si>
  <si>
    <r>
      <t xml:space="preserve">Снегозадержатель трубчатый Snow Kit 1м для металлочерепицы </t>
    </r>
    <r>
      <rPr>
        <b/>
        <sz val="12"/>
        <color indexed="10"/>
        <rFont val="Calibri"/>
        <family val="2"/>
        <charset val="204"/>
        <scheme val="minor"/>
      </rPr>
      <t>NEW</t>
    </r>
  </si>
  <si>
    <r>
      <t xml:space="preserve">Снегозадержатель трубчатый Snow Kit 3м  для металлочерепицы </t>
    </r>
    <r>
      <rPr>
        <b/>
        <sz val="12"/>
        <color indexed="10"/>
        <rFont val="Calibri"/>
        <family val="2"/>
        <charset val="204"/>
        <scheme val="minor"/>
      </rPr>
      <t>NEW</t>
    </r>
  </si>
  <si>
    <t>Снегозадержание "Optima"</t>
  </si>
  <si>
    <t>Труба для снегозадержателя универсального Optima RAL d25 3м  - 2 шт
Кронштейн снегозадержателя универсальный Zn+RAL - 4 шт
Саморез 8х60 - 8 шт
Резиновый уплотнитель ЭПДМ - 16 шт
Заглушка D 25 - 4 шт</t>
  </si>
  <si>
    <t>Снегозадержатель трубчатый универсальный Optima 3м</t>
  </si>
  <si>
    <t>Труба для снегозадержателя универсального Optima RAL  3 м  - 2 шт 
Кронштейн снегозадержателя универсальный Zn//RAL - 3 шт
Саморез 8х60 - 6 шт
Резиновый уплотнитель ЭПДМ - 12 шт
Заглушка D 25 - 4 шт</t>
  </si>
  <si>
    <t xml:space="preserve">Скоба кронштейна для фальцевой кровли  RAL - 6 шт
Болт М8х35 + Гайка М8-7Н - 6 шт
Шайба А.8 - 12 шт </t>
  </si>
  <si>
    <t>Снегозадержатель Стандарт Т4 d 25 (1м)</t>
  </si>
  <si>
    <t xml:space="preserve">Труба круглая d 25, RAL - 2 шт                                                           
Кронштейн  RAL - 2 шт </t>
  </si>
  <si>
    <t>Шайба-уплотнитель - 3 шт
Саморез (глухарь) 8х60 - 4шт
Заглушки - 4 шт</t>
  </si>
  <si>
    <t>Снегозадержатель Стандарт Т4 d 25 (3м)</t>
  </si>
  <si>
    <t xml:space="preserve">Труба d 25, RAL - 2 шт                                                           
Кронштейн RAL - 4 шт 
</t>
  </si>
  <si>
    <t>Шайба-уплотнитель - 12шт
Саморез (глухарь) 8х60 - 8шт
Заглушки - 4шт</t>
  </si>
  <si>
    <t>Снегозадержатель Стандарт Т4 d 40*20 (1м)*</t>
  </si>
  <si>
    <t xml:space="preserve">Труба овальная с обжатым краем d 40*20, RAL - 2 шт                                                           
Кронштейн RAL - 2 шт </t>
  </si>
  <si>
    <t>Шайба-уплотнитель - 6 шт
Болт 8х60 - 4 шт</t>
  </si>
  <si>
    <t>Снегозадержатель Стандарт Т4 d 40*20 (3м)*</t>
  </si>
  <si>
    <t xml:space="preserve">Труба овальная с обжатым краем d 40*20, RAL - 2 шт                                                           
Кронштейн  RAL - 4 шт </t>
  </si>
  <si>
    <t>Шайба-уплотнитель - 12 шт
Болт 8х60 - 8 шт</t>
  </si>
  <si>
    <t>Снегозадержатель трубчатый универсальный Optima 1м</t>
  </si>
  <si>
    <t>Труба для снегозадержателя универсального Optima RAL 1 м  - 2 шт 
Кронштейн снегозадержателя универсальный Zn//RAL - 2 шт
Саморез 8х60 - 4 шт
Резиновый уплотнитель ЭПДМ - 8 шт
Заглушка D 25 - 4 шт</t>
  </si>
  <si>
    <t>Труба для снегозадержателя универсального Optima RAL d-25 1 м - 2 шт 
Кронштейн снегозадержателя универсальный Zn//RAL - 2 шт
Заглушка D 25 - 4 шт</t>
  </si>
  <si>
    <t>Скоба кронштейна для фальцевой кровли  RAL - 4 шт
Болт М8х35 + Гайка М8-7Н - 4 шт
Шайба А.8 - 8 шт</t>
  </si>
  <si>
    <t>Снегозадержатель под гибкую черепицу</t>
  </si>
  <si>
    <t>Снегозадержатель ZN-1 шт</t>
  </si>
  <si>
    <t>Кронштейн снегозадержателя универсальный Optima</t>
  </si>
  <si>
    <t>Кронштейн снегозадержателя универсальный  Zn//RAL - 1 шт
Саморез 8х60 - 2 шт
Резиновый уплотнитель ЭПДМ - 4 шт</t>
  </si>
  <si>
    <t>Кронштейн снегозадержателя для фальцевой кровли Optima</t>
  </si>
  <si>
    <t>Кронштейн снегозадержателя универсальный  Zn/RAL - 1 шт
Скоба кронштейна для фальцевой кровли  RAL - 2 шт</t>
  </si>
  <si>
    <t>Болт М8х35 - 2 шт
Шайба А.8 - 4 шт
Гайка М8-7Н - 2 шт</t>
  </si>
  <si>
    <t>Вес комплекта, кг</t>
  </si>
  <si>
    <t>Цена (цвета стандартные), руб.</t>
  </si>
  <si>
    <r>
      <t xml:space="preserve">Снегозадержатель трубчатый универсальный Optima Плюс
3м  </t>
    </r>
    <r>
      <rPr>
        <b/>
        <sz val="12"/>
        <color indexed="10"/>
        <rFont val="Calibri"/>
        <family val="2"/>
        <charset val="204"/>
        <scheme val="minor"/>
      </rPr>
      <t>NEW</t>
    </r>
  </si>
  <si>
    <r>
      <t xml:space="preserve">Снегозадержатель трубчатый для фальцевой кровли Optima 3м
</t>
    </r>
    <r>
      <rPr>
        <sz val="12"/>
        <color indexed="10"/>
        <rFont val="Calibri"/>
        <family val="2"/>
        <charset val="204"/>
        <scheme val="minor"/>
      </rPr>
      <t>(Внимание! Только для левого загиба фальцевого шва (при взгляде от конька))</t>
    </r>
  </si>
  <si>
    <r>
      <t xml:space="preserve">Труба для снегозадержателя универсального Optima RAL d-25 3 м - 2 шт 
Кронштейн снегозадержателя универсальный Zn//RAL - 3 шт
</t>
    </r>
    <r>
      <rPr>
        <sz val="12"/>
        <color indexed="10"/>
        <rFont val="Calibri"/>
        <family val="2"/>
        <charset val="204"/>
        <scheme val="minor"/>
      </rPr>
      <t>(рекомендуем приобретать дополнительные кронштейны)</t>
    </r>
    <r>
      <rPr>
        <sz val="12"/>
        <color indexed="8"/>
        <rFont val="Calibri"/>
        <family val="2"/>
        <charset val="204"/>
        <scheme val="minor"/>
      </rPr>
      <t xml:space="preserve">
Заглушка D 25 - 4 шт </t>
    </r>
  </si>
  <si>
    <r>
      <t xml:space="preserve">Снегозадержатель трубчатый для фальцевой кровли Optima 1м
</t>
    </r>
    <r>
      <rPr>
        <sz val="12"/>
        <color indexed="10"/>
        <rFont val="Calibri"/>
        <family val="2"/>
        <charset val="204"/>
        <scheme val="minor"/>
      </rPr>
      <t xml:space="preserve">(Внимание! Только для </t>
    </r>
    <r>
      <rPr>
        <u/>
        <sz val="12"/>
        <color indexed="10"/>
        <rFont val="Calibri"/>
        <family val="2"/>
        <charset val="204"/>
        <scheme val="minor"/>
      </rPr>
      <t>левого</t>
    </r>
    <r>
      <rPr>
        <sz val="12"/>
        <color indexed="10"/>
        <rFont val="Calibri"/>
        <family val="2"/>
        <charset val="204"/>
        <scheme val="minor"/>
      </rPr>
      <t xml:space="preserve"> загиба фальцевого шва (при взгляде от конька))</t>
    </r>
  </si>
</sst>
</file>

<file path=xl/styles.xml><?xml version="1.0" encoding="utf-8"?>
<styleSheet xmlns="http://schemas.openxmlformats.org/spreadsheetml/2006/main">
  <numFmts count="1">
    <numFmt numFmtId="165" formatCode="#,##0.00\ &quot;₽&quot;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0"/>
      <name val="Calibri"/>
    </font>
    <font>
      <sz val="12"/>
      <color theme="1"/>
      <name val="Calibri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indexed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</font>
    <font>
      <sz val="12"/>
      <color indexed="10"/>
      <name val="Calibri"/>
      <family val="2"/>
      <charset val="204"/>
      <scheme val="minor"/>
    </font>
    <font>
      <u/>
      <sz val="12"/>
      <color indexed="10"/>
      <name val="Calibri"/>
      <family val="2"/>
      <charset val="204"/>
      <scheme val="minor"/>
    </font>
    <font>
      <sz val="10"/>
      <name val="Arial"/>
      <family val="2"/>
    </font>
    <font>
      <b/>
      <sz val="12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7" fillId="0" borderId="0"/>
    <xf numFmtId="0" fontId="8" fillId="0" borderId="0" applyNumberFormat="0" applyFont="0" applyFill="0" applyBorder="0" applyAlignment="0" applyProtection="0">
      <alignment vertical="top"/>
    </xf>
    <xf numFmtId="0" fontId="24" fillId="0" borderId="0"/>
  </cellStyleXfs>
  <cellXfs count="49">
    <xf numFmtId="0" fontId="0" fillId="0" borderId="0" xfId="0"/>
    <xf numFmtId="0" fontId="10" fillId="0" borderId="0" xfId="0" applyFont="1"/>
    <xf numFmtId="0" fontId="0" fillId="4" borderId="0" xfId="0" applyFill="1"/>
    <xf numFmtId="0" fontId="10" fillId="4" borderId="0" xfId="0" applyFont="1" applyFill="1"/>
    <xf numFmtId="0" fontId="12" fillId="4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0" fillId="4" borderId="0" xfId="0" applyFill="1" applyBorder="1"/>
    <xf numFmtId="0" fontId="0" fillId="0" borderId="2" xfId="0" applyBorder="1" applyAlignment="1">
      <alignment horizontal="center"/>
    </xf>
    <xf numFmtId="0" fontId="1" fillId="4" borderId="2" xfId="2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3" fillId="6" borderId="2" xfId="3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center" vertical="center" wrapText="1"/>
    </xf>
    <xf numFmtId="0" fontId="9" fillId="6" borderId="2" xfId="3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2" fontId="20" fillId="4" borderId="0" xfId="0" applyNumberFormat="1" applyFont="1" applyFill="1"/>
    <xf numFmtId="2" fontId="21" fillId="6" borderId="2" xfId="3" applyNumberFormat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4" fillId="0" borderId="2" xfId="0" applyFont="1" applyFill="1" applyBorder="1" applyAlignment="1">
      <alignment vertical="center" wrapText="1"/>
    </xf>
    <xf numFmtId="165" fontId="25" fillId="4" borderId="4" xfId="5" applyNumberFormat="1" applyFont="1" applyFill="1" applyBorder="1" applyAlignment="1">
      <alignment horizontal="center" vertical="center"/>
    </xf>
    <xf numFmtId="165" fontId="25" fillId="4" borderId="2" xfId="5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165" fontId="25" fillId="4" borderId="2" xfId="5" applyNumberFormat="1" applyFont="1" applyFill="1" applyBorder="1" applyAlignment="1">
      <alignment horizontal="center" vertical="center"/>
    </xf>
  </cellXfs>
  <cellStyles count="6">
    <cellStyle name="Акцент2" xfId="2" builtinId="33"/>
    <cellStyle name="Вычисление" xfId="1" builtinId="22"/>
    <cellStyle name="Обычный" xfId="0" builtinId="0"/>
    <cellStyle name="Обычный 2" xfId="5"/>
    <cellStyle name="Обычный 2 2" xfId="4"/>
    <cellStyle name="Обычный 2 3 2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25401</xdr:rowOff>
    </xdr:from>
    <xdr:to>
      <xdr:col>1</xdr:col>
      <xdr:colOff>1711688</xdr:colOff>
      <xdr:row>7</xdr:row>
      <xdr:rowOff>50200</xdr:rowOff>
    </xdr:to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401"/>
          <a:ext cx="4454888" cy="1447199"/>
        </a:xfrm>
        <a:prstGeom prst="rect">
          <a:avLst/>
        </a:prstGeom>
      </xdr:spPr>
    </xdr:pic>
    <xdr:clientData/>
  </xdr:twoCellAnchor>
  <xdr:twoCellAnchor editAs="oneCell">
    <xdr:from>
      <xdr:col>2</xdr:col>
      <xdr:colOff>665842</xdr:colOff>
      <xdr:row>0</xdr:row>
      <xdr:rowOff>139700</xdr:rowOff>
    </xdr:from>
    <xdr:to>
      <xdr:col>5</xdr:col>
      <xdr:colOff>1249399</xdr:colOff>
      <xdr:row>8</xdr:row>
      <xdr:rowOff>5749</xdr:rowOff>
    </xdr:to>
    <xdr:pic>
      <xdr:nvPicPr>
        <xdr:cNvPr id="3" name="Изображение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5592" y="139700"/>
          <a:ext cx="7904200" cy="1458085"/>
        </a:xfrm>
        <a:prstGeom prst="rect">
          <a:avLst/>
        </a:prstGeom>
      </xdr:spPr>
    </xdr:pic>
    <xdr:clientData/>
  </xdr:twoCellAnchor>
  <xdr:twoCellAnchor>
    <xdr:from>
      <xdr:col>0</xdr:col>
      <xdr:colOff>25400</xdr:colOff>
      <xdr:row>11</xdr:row>
      <xdr:rowOff>0</xdr:rowOff>
    </xdr:from>
    <xdr:to>
      <xdr:col>0</xdr:col>
      <xdr:colOff>25400</xdr:colOff>
      <xdr:row>13</xdr:row>
      <xdr:rowOff>0</xdr:rowOff>
    </xdr:to>
    <xdr:pic>
      <xdr:nvPicPr>
        <xdr:cNvPr id="5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300" y="1981200"/>
          <a:ext cx="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2273300</xdr:colOff>
      <xdr:row>11</xdr:row>
      <xdr:rowOff>139700</xdr:rowOff>
    </xdr:from>
    <xdr:to>
      <xdr:col>0</xdr:col>
      <xdr:colOff>2273300</xdr:colOff>
      <xdr:row>13</xdr:row>
      <xdr:rowOff>0</xdr:rowOff>
    </xdr:to>
    <xdr:pic>
      <xdr:nvPicPr>
        <xdr:cNvPr id="6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89200" y="2209800"/>
          <a:ext cx="0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526256</xdr:colOff>
      <xdr:row>15</xdr:row>
      <xdr:rowOff>333375</xdr:rowOff>
    </xdr:from>
    <xdr:to>
      <xdr:col>0</xdr:col>
      <xdr:colOff>2212181</xdr:colOff>
      <xdr:row>16</xdr:row>
      <xdr:rowOff>485775</xdr:rowOff>
    </xdr:to>
    <xdr:pic>
      <xdr:nvPicPr>
        <xdr:cNvPr id="23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26256" y="4869656"/>
          <a:ext cx="16859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462983</xdr:colOff>
      <xdr:row>17</xdr:row>
      <xdr:rowOff>30616</xdr:rowOff>
    </xdr:from>
    <xdr:to>
      <xdr:col>0</xdr:col>
      <xdr:colOff>2277495</xdr:colOff>
      <xdr:row>18</xdr:row>
      <xdr:rowOff>440191</xdr:rowOff>
    </xdr:to>
    <xdr:pic>
      <xdr:nvPicPr>
        <xdr:cNvPr id="24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62983" y="5786437"/>
          <a:ext cx="1814512" cy="1280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1038225</xdr:colOff>
      <xdr:row>19</xdr:row>
      <xdr:rowOff>95250</xdr:rowOff>
    </xdr:from>
    <xdr:to>
      <xdr:col>0</xdr:col>
      <xdr:colOff>1724025</xdr:colOff>
      <xdr:row>19</xdr:row>
      <xdr:rowOff>533400</xdr:rowOff>
    </xdr:to>
    <xdr:pic>
      <xdr:nvPicPr>
        <xdr:cNvPr id="25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t="4541" b="6094"/>
        <a:stretch>
          <a:fillRect/>
        </a:stretch>
      </xdr:blipFill>
      <xdr:spPr bwMode="auto">
        <a:xfrm>
          <a:off x="1038225" y="7391400"/>
          <a:ext cx="6858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466725</xdr:colOff>
      <xdr:row>20</xdr:row>
      <xdr:rowOff>47625</xdr:rowOff>
    </xdr:from>
    <xdr:to>
      <xdr:col>0</xdr:col>
      <xdr:colOff>1171575</xdr:colOff>
      <xdr:row>20</xdr:row>
      <xdr:rowOff>533400</xdr:rowOff>
    </xdr:to>
    <xdr:pic>
      <xdr:nvPicPr>
        <xdr:cNvPr id="2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66725" y="8010525"/>
          <a:ext cx="7048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1362075</xdr:colOff>
      <xdr:row>20</xdr:row>
      <xdr:rowOff>152400</xdr:rowOff>
    </xdr:from>
    <xdr:to>
      <xdr:col>0</xdr:col>
      <xdr:colOff>1743075</xdr:colOff>
      <xdr:row>20</xdr:row>
      <xdr:rowOff>533400</xdr:rowOff>
    </xdr:to>
    <xdr:pic>
      <xdr:nvPicPr>
        <xdr:cNvPr id="44" name="Picture 503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2075" y="8115300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1885950</xdr:colOff>
      <xdr:row>20</xdr:row>
      <xdr:rowOff>85725</xdr:rowOff>
    </xdr:from>
    <xdr:to>
      <xdr:col>0</xdr:col>
      <xdr:colOff>2266950</xdr:colOff>
      <xdr:row>20</xdr:row>
      <xdr:rowOff>485775</xdr:rowOff>
    </xdr:to>
    <xdr:pic>
      <xdr:nvPicPr>
        <xdr:cNvPr id="45" name="Picture 503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85950" y="8048625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22</xdr:row>
      <xdr:rowOff>152400</xdr:rowOff>
    </xdr:from>
    <xdr:to>
      <xdr:col>0</xdr:col>
      <xdr:colOff>1428750</xdr:colOff>
      <xdr:row>22</xdr:row>
      <xdr:rowOff>533400</xdr:rowOff>
    </xdr:to>
    <xdr:pic>
      <xdr:nvPicPr>
        <xdr:cNvPr id="46" name="Picture 503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52500" y="9448800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1571625</xdr:colOff>
      <xdr:row>22</xdr:row>
      <xdr:rowOff>95250</xdr:rowOff>
    </xdr:from>
    <xdr:to>
      <xdr:col>0</xdr:col>
      <xdr:colOff>2047875</xdr:colOff>
      <xdr:row>22</xdr:row>
      <xdr:rowOff>533400</xdr:rowOff>
    </xdr:to>
    <xdr:pic>
      <xdr:nvPicPr>
        <xdr:cNvPr id="47" name="Picture 503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71625" y="93916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800099</xdr:colOff>
      <xdr:row>23</xdr:row>
      <xdr:rowOff>304801</xdr:rowOff>
    </xdr:from>
    <xdr:to>
      <xdr:col>0</xdr:col>
      <xdr:colOff>1967418</xdr:colOff>
      <xdr:row>24</xdr:row>
      <xdr:rowOff>323851</xdr:rowOff>
    </xdr:to>
    <xdr:pic>
      <xdr:nvPicPr>
        <xdr:cNvPr id="48" name="Picture 24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099" y="10267951"/>
          <a:ext cx="1167319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1104900</xdr:colOff>
      <xdr:row>25</xdr:row>
      <xdr:rowOff>142875</xdr:rowOff>
    </xdr:from>
    <xdr:to>
      <xdr:col>0</xdr:col>
      <xdr:colOff>1704975</xdr:colOff>
      <xdr:row>25</xdr:row>
      <xdr:rowOff>428625</xdr:rowOff>
    </xdr:to>
    <xdr:pic>
      <xdr:nvPicPr>
        <xdr:cNvPr id="4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104900" y="11439525"/>
          <a:ext cx="6000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676275</xdr:colOff>
      <xdr:row>26</xdr:row>
      <xdr:rowOff>142875</xdr:rowOff>
    </xdr:from>
    <xdr:to>
      <xdr:col>0</xdr:col>
      <xdr:colOff>1990725</xdr:colOff>
      <xdr:row>26</xdr:row>
      <xdr:rowOff>371475</xdr:rowOff>
    </xdr:to>
    <xdr:pic>
      <xdr:nvPicPr>
        <xdr:cNvPr id="50" name="Picture 3680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676275" y="12106275"/>
          <a:ext cx="1314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1219200</xdr:colOff>
      <xdr:row>18</xdr:row>
      <xdr:rowOff>704850</xdr:rowOff>
    </xdr:from>
    <xdr:to>
      <xdr:col>0</xdr:col>
      <xdr:colOff>1962150</xdr:colOff>
      <xdr:row>18</xdr:row>
      <xdr:rowOff>704850</xdr:rowOff>
    </xdr:to>
    <xdr:pic>
      <xdr:nvPicPr>
        <xdr:cNvPr id="51" name="Picture 503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19200" y="6657975"/>
          <a:ext cx="7429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18</xdr:row>
      <xdr:rowOff>685800</xdr:rowOff>
    </xdr:from>
    <xdr:to>
      <xdr:col>0</xdr:col>
      <xdr:colOff>990600</xdr:colOff>
      <xdr:row>18</xdr:row>
      <xdr:rowOff>685800</xdr:rowOff>
    </xdr:to>
    <xdr:pic>
      <xdr:nvPicPr>
        <xdr:cNvPr id="52" name="Picture 503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4775" y="6638925"/>
          <a:ext cx="8858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352425</xdr:rowOff>
    </xdr:from>
    <xdr:to>
      <xdr:col>0</xdr:col>
      <xdr:colOff>2247900</xdr:colOff>
      <xdr:row>14</xdr:row>
      <xdr:rowOff>257175</xdr:rowOff>
    </xdr:to>
    <xdr:pic>
      <xdr:nvPicPr>
        <xdr:cNvPr id="53" name="Рисунок 37" descr="1531130582_4394_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19100" y="3648075"/>
          <a:ext cx="1828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21</xdr:row>
      <xdr:rowOff>66675</xdr:rowOff>
    </xdr:from>
    <xdr:to>
      <xdr:col>0</xdr:col>
      <xdr:colOff>1857375</xdr:colOff>
      <xdr:row>21</xdr:row>
      <xdr:rowOff>600075</xdr:rowOff>
    </xdr:to>
    <xdr:pic>
      <xdr:nvPicPr>
        <xdr:cNvPr id="54" name="Рисунок 33" descr="211601-754x398.jp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066800" y="8696325"/>
          <a:ext cx="7905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1714500</xdr:colOff>
      <xdr:row>31</xdr:row>
      <xdr:rowOff>390525</xdr:rowOff>
    </xdr:from>
    <xdr:to>
      <xdr:col>0</xdr:col>
      <xdr:colOff>1333500</xdr:colOff>
      <xdr:row>31</xdr:row>
      <xdr:rowOff>781050</xdr:rowOff>
    </xdr:to>
    <xdr:pic>
      <xdr:nvPicPr>
        <xdr:cNvPr id="55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 t="8127" b="10172"/>
        <a:stretch>
          <a:fillRect/>
        </a:stretch>
      </xdr:blipFill>
      <xdr:spPr bwMode="auto">
        <a:xfrm>
          <a:off x="13639800" y="3962400"/>
          <a:ext cx="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1771650</xdr:colOff>
      <xdr:row>38</xdr:row>
      <xdr:rowOff>276225</xdr:rowOff>
    </xdr:from>
    <xdr:to>
      <xdr:col>0</xdr:col>
      <xdr:colOff>1333500</xdr:colOff>
      <xdr:row>38</xdr:row>
      <xdr:rowOff>666750</xdr:rowOff>
    </xdr:to>
    <xdr:pic>
      <xdr:nvPicPr>
        <xdr:cNvPr id="56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 t="8127" b="10172"/>
        <a:stretch>
          <a:fillRect/>
        </a:stretch>
      </xdr:blipFill>
      <xdr:spPr bwMode="auto">
        <a:xfrm>
          <a:off x="13639800" y="9115425"/>
          <a:ext cx="0" cy="314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295275</xdr:colOff>
      <xdr:row>30</xdr:row>
      <xdr:rowOff>190500</xdr:rowOff>
    </xdr:from>
    <xdr:to>
      <xdr:col>0</xdr:col>
      <xdr:colOff>2302899</xdr:colOff>
      <xdr:row>30</xdr:row>
      <xdr:rowOff>704850</xdr:rowOff>
    </xdr:to>
    <xdr:pic>
      <xdr:nvPicPr>
        <xdr:cNvPr id="5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95275" y="14935200"/>
          <a:ext cx="2007624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408213</xdr:colOff>
      <xdr:row>31</xdr:row>
      <xdr:rowOff>236764</xdr:rowOff>
    </xdr:from>
    <xdr:to>
      <xdr:col>0</xdr:col>
      <xdr:colOff>2251674</xdr:colOff>
      <xdr:row>31</xdr:row>
      <xdr:rowOff>732064</xdr:rowOff>
    </xdr:to>
    <xdr:pic>
      <xdr:nvPicPr>
        <xdr:cNvPr id="5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08213" y="16225157"/>
          <a:ext cx="1843461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342899</xdr:colOff>
      <xdr:row>37</xdr:row>
      <xdr:rowOff>247650</xdr:rowOff>
    </xdr:from>
    <xdr:to>
      <xdr:col>0</xdr:col>
      <xdr:colOff>2162734</xdr:colOff>
      <xdr:row>37</xdr:row>
      <xdr:rowOff>781050</xdr:rowOff>
    </xdr:to>
    <xdr:pic>
      <xdr:nvPicPr>
        <xdr:cNvPr id="59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42899" y="21793200"/>
          <a:ext cx="181983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38</xdr:row>
      <xdr:rowOff>142875</xdr:rowOff>
    </xdr:from>
    <xdr:to>
      <xdr:col>0</xdr:col>
      <xdr:colOff>2215144</xdr:colOff>
      <xdr:row>39</xdr:row>
      <xdr:rowOff>464345</xdr:rowOff>
    </xdr:to>
    <xdr:pic>
      <xdr:nvPicPr>
        <xdr:cNvPr id="60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57200" y="22659975"/>
          <a:ext cx="1757944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285750</xdr:rowOff>
    </xdr:from>
    <xdr:to>
      <xdr:col>0</xdr:col>
      <xdr:colOff>2209800</xdr:colOff>
      <xdr:row>40</xdr:row>
      <xdr:rowOff>641734</xdr:rowOff>
    </xdr:to>
    <xdr:pic>
      <xdr:nvPicPr>
        <xdr:cNvPr id="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504825" y="24745950"/>
          <a:ext cx="1704975" cy="355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1035503</xdr:colOff>
      <xdr:row>31</xdr:row>
      <xdr:rowOff>830036</xdr:rowOff>
    </xdr:from>
    <xdr:to>
      <xdr:col>0</xdr:col>
      <xdr:colOff>1656699</xdr:colOff>
      <xdr:row>32</xdr:row>
      <xdr:rowOff>429985</xdr:rowOff>
    </xdr:to>
    <xdr:pic>
      <xdr:nvPicPr>
        <xdr:cNvPr id="62" name="Picture 5037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035503" y="16818429"/>
          <a:ext cx="621196" cy="566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1307560</xdr:colOff>
      <xdr:row>39</xdr:row>
      <xdr:rowOff>133351</xdr:rowOff>
    </xdr:from>
    <xdr:to>
      <xdr:col>0</xdr:col>
      <xdr:colOff>2057400</xdr:colOff>
      <xdr:row>39</xdr:row>
      <xdr:rowOff>838201</xdr:rowOff>
    </xdr:to>
    <xdr:pic>
      <xdr:nvPicPr>
        <xdr:cNvPr id="63" name="Picture 5039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07560" y="23622001"/>
          <a:ext cx="74984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809625</xdr:colOff>
      <xdr:row>34</xdr:row>
      <xdr:rowOff>180974</xdr:rowOff>
    </xdr:from>
    <xdr:to>
      <xdr:col>0</xdr:col>
      <xdr:colOff>1790700</xdr:colOff>
      <xdr:row>34</xdr:row>
      <xdr:rowOff>876299</xdr:rowOff>
    </xdr:to>
    <xdr:pic>
      <xdr:nvPicPr>
        <xdr:cNvPr id="64" name="Рисунок 26" descr="круглый.jpg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809625" y="18811874"/>
          <a:ext cx="981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771525</xdr:colOff>
      <xdr:row>36</xdr:row>
      <xdr:rowOff>133350</xdr:rowOff>
    </xdr:from>
    <xdr:to>
      <xdr:col>0</xdr:col>
      <xdr:colOff>1865376</xdr:colOff>
      <xdr:row>36</xdr:row>
      <xdr:rowOff>762000</xdr:rowOff>
    </xdr:to>
    <xdr:pic>
      <xdr:nvPicPr>
        <xdr:cNvPr id="65" name="Рисунок 27" descr="овальный.jpg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771525" y="20707350"/>
          <a:ext cx="1093851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35</xdr:row>
      <xdr:rowOff>180974</xdr:rowOff>
    </xdr:from>
    <xdr:to>
      <xdr:col>0</xdr:col>
      <xdr:colOff>1751435</xdr:colOff>
      <xdr:row>35</xdr:row>
      <xdr:rowOff>819150</xdr:rowOff>
    </xdr:to>
    <xdr:pic>
      <xdr:nvPicPr>
        <xdr:cNvPr id="66" name="Рисунок 29" descr="овальный.jpg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904875" y="19783424"/>
          <a:ext cx="846560" cy="638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962025</xdr:colOff>
      <xdr:row>33</xdr:row>
      <xdr:rowOff>200025</xdr:rowOff>
    </xdr:from>
    <xdr:to>
      <xdr:col>0</xdr:col>
      <xdr:colOff>1628775</xdr:colOff>
      <xdr:row>33</xdr:row>
      <xdr:rowOff>685800</xdr:rowOff>
    </xdr:to>
    <xdr:pic>
      <xdr:nvPicPr>
        <xdr:cNvPr id="67" name="Рисунок 30" descr="круглый.jpg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962025" y="17859375"/>
          <a:ext cx="6667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462642</xdr:colOff>
      <xdr:row>29</xdr:row>
      <xdr:rowOff>342900</xdr:rowOff>
    </xdr:from>
    <xdr:to>
      <xdr:col>0</xdr:col>
      <xdr:colOff>2201240</xdr:colOff>
      <xdr:row>29</xdr:row>
      <xdr:rowOff>781050</xdr:rowOff>
    </xdr:to>
    <xdr:pic>
      <xdr:nvPicPr>
        <xdr:cNvPr id="68" name="Рисунок 32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62642" y="14235793"/>
          <a:ext cx="1738598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942974</xdr:colOff>
      <xdr:row>41</xdr:row>
      <xdr:rowOff>142874</xdr:rowOff>
    </xdr:from>
    <xdr:to>
      <xdr:col>0</xdr:col>
      <xdr:colOff>1809749</xdr:colOff>
      <xdr:row>41</xdr:row>
      <xdr:rowOff>895349</xdr:rowOff>
    </xdr:to>
    <xdr:pic>
      <xdr:nvPicPr>
        <xdr:cNvPr id="69" name="Рисунок 1"/>
        <xdr:cNvPicPr>
          <a:picLocks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942974" y="25574624"/>
          <a:ext cx="8667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933450</xdr:colOff>
      <xdr:row>42</xdr:row>
      <xdr:rowOff>104774</xdr:rowOff>
    </xdr:from>
    <xdr:to>
      <xdr:col>0</xdr:col>
      <xdr:colOff>1866900</xdr:colOff>
      <xdr:row>42</xdr:row>
      <xdr:rowOff>761999</xdr:rowOff>
    </xdr:to>
    <xdr:pic>
      <xdr:nvPicPr>
        <xdr:cNvPr id="70" name="Рисунок 2"/>
        <xdr:cNvPicPr>
          <a:picLocks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933450" y="26788381"/>
          <a:ext cx="9334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1509032</xdr:colOff>
      <xdr:row>18</xdr:row>
      <xdr:rowOff>449036</xdr:rowOff>
    </xdr:from>
    <xdr:to>
      <xdr:col>0</xdr:col>
      <xdr:colOff>2163536</xdr:colOff>
      <xdr:row>18</xdr:row>
      <xdr:rowOff>774246</xdr:rowOff>
    </xdr:to>
    <xdr:pic>
      <xdr:nvPicPr>
        <xdr:cNvPr id="71" name="Picture 503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09032" y="7034893"/>
          <a:ext cx="654504" cy="325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394608</xdr:colOff>
      <xdr:row>18</xdr:row>
      <xdr:rowOff>393519</xdr:rowOff>
    </xdr:from>
    <xdr:to>
      <xdr:col>0</xdr:col>
      <xdr:colOff>1174978</xdr:colOff>
      <xdr:row>18</xdr:row>
      <xdr:rowOff>783770</xdr:rowOff>
    </xdr:to>
    <xdr:pic>
      <xdr:nvPicPr>
        <xdr:cNvPr id="72" name="Picture 503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94608" y="6979376"/>
          <a:ext cx="780370" cy="390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zoomScale="70" zoomScaleNormal="70" workbookViewId="0">
      <selection activeCell="A10" sqref="A10:F10"/>
    </sheetView>
  </sheetViews>
  <sheetFormatPr defaultColWidth="11" defaultRowHeight="17.25"/>
  <cols>
    <col min="1" max="1" width="36" customWidth="1"/>
    <col min="2" max="2" width="37.625" style="5" customWidth="1"/>
    <col min="3" max="3" width="57.375" customWidth="1"/>
    <col min="4" max="4" width="22.375" style="1" customWidth="1"/>
    <col min="5" max="6" width="16.375" style="14" customWidth="1"/>
    <col min="7" max="21" width="10.875" style="2"/>
  </cols>
  <sheetData>
    <row r="1" spans="1:21" ht="15.75">
      <c r="A1" s="7"/>
      <c r="B1" s="7"/>
      <c r="C1" s="7"/>
      <c r="D1" s="7"/>
      <c r="E1" s="7"/>
      <c r="F1" s="7"/>
    </row>
    <row r="2" spans="1:21" ht="15.75">
      <c r="A2" s="7"/>
      <c r="B2" s="7"/>
      <c r="C2" s="7"/>
      <c r="D2" s="7"/>
      <c r="E2" s="7"/>
      <c r="F2" s="7"/>
    </row>
    <row r="3" spans="1:21" ht="15.75">
      <c r="A3" s="7"/>
      <c r="B3" s="7"/>
      <c r="C3" s="7"/>
      <c r="D3" s="7"/>
      <c r="E3" s="7"/>
      <c r="F3" s="7"/>
    </row>
    <row r="4" spans="1:21" ht="15.75">
      <c r="A4" s="7"/>
      <c r="B4" s="7"/>
      <c r="C4" s="7"/>
      <c r="D4" s="7"/>
      <c r="E4" s="7"/>
      <c r="F4" s="7"/>
    </row>
    <row r="5" spans="1:21" ht="15.75">
      <c r="A5" s="7"/>
      <c r="B5" s="7"/>
      <c r="C5" s="7"/>
      <c r="D5" s="7"/>
      <c r="E5" s="7"/>
      <c r="F5" s="7"/>
    </row>
    <row r="6" spans="1:21" ht="15.75">
      <c r="A6" s="7"/>
      <c r="B6" s="7"/>
      <c r="C6" s="7"/>
      <c r="D6" s="7"/>
      <c r="E6" s="7"/>
      <c r="F6" s="7"/>
    </row>
    <row r="7" spans="1:21" ht="15.75">
      <c r="A7" s="7"/>
      <c r="B7" s="7"/>
      <c r="C7" s="7"/>
      <c r="D7" s="7"/>
      <c r="E7" s="7"/>
      <c r="F7" s="7"/>
    </row>
    <row r="8" spans="1:21" ht="12.95" customHeight="1">
      <c r="A8" s="7"/>
      <c r="B8" s="7"/>
      <c r="C8" s="7"/>
      <c r="D8" s="7"/>
      <c r="E8" s="7"/>
      <c r="F8" s="7"/>
    </row>
    <row r="9" spans="1:21" ht="20.100000000000001" customHeight="1">
      <c r="A9" s="8" t="s">
        <v>0</v>
      </c>
      <c r="B9" s="8"/>
      <c r="C9" s="8"/>
      <c r="D9" s="8"/>
      <c r="E9" s="8"/>
      <c r="F9" s="8"/>
    </row>
    <row r="10" spans="1:21" ht="30" customHeight="1">
      <c r="A10" s="16" t="s">
        <v>2</v>
      </c>
      <c r="B10" s="17"/>
      <c r="C10" s="17"/>
      <c r="D10" s="17"/>
      <c r="E10" s="17"/>
      <c r="F10" s="18"/>
    </row>
    <row r="11" spans="1:21" ht="20.100000000000001" customHeight="1">
      <c r="A11" s="9" t="s">
        <v>3</v>
      </c>
      <c r="B11" s="9"/>
      <c r="C11" s="9"/>
      <c r="D11" s="9"/>
      <c r="E11" s="9"/>
      <c r="F11" s="9"/>
    </row>
    <row r="12" spans="1:21" ht="24.95" customHeight="1">
      <c r="A12" s="10" t="s">
        <v>4</v>
      </c>
      <c r="B12" s="11" t="s">
        <v>1</v>
      </c>
      <c r="C12" s="10" t="s">
        <v>5</v>
      </c>
      <c r="D12" s="12" t="s">
        <v>35</v>
      </c>
      <c r="E12" s="15" t="s">
        <v>33</v>
      </c>
      <c r="F12" s="15" t="s">
        <v>34</v>
      </c>
    </row>
    <row r="13" spans="1:21" ht="24.95" customHeight="1">
      <c r="A13" s="10"/>
      <c r="B13" s="11"/>
      <c r="C13" s="10"/>
      <c r="D13" s="12"/>
      <c r="E13" s="15"/>
      <c r="F13" s="15" t="s">
        <v>34</v>
      </c>
    </row>
    <row r="14" spans="1:21" ht="52.5" customHeight="1">
      <c r="A14" s="19"/>
      <c r="B14" s="20" t="s">
        <v>36</v>
      </c>
      <c r="C14" s="21" t="s">
        <v>6</v>
      </c>
      <c r="D14" s="22">
        <v>2.99</v>
      </c>
      <c r="E14" s="41">
        <f>ROUND(1301*Belarus*(1-C58),2)</f>
        <v>1301</v>
      </c>
      <c r="F14" s="41">
        <f>ROUND(1301*Belarus*(1-C58),2)</f>
        <v>1301</v>
      </c>
      <c r="R14"/>
      <c r="S14"/>
      <c r="T14"/>
      <c r="U14"/>
    </row>
    <row r="15" spans="1:21" ht="52.5" customHeight="1">
      <c r="A15" s="19"/>
      <c r="B15" s="23" t="s">
        <v>37</v>
      </c>
      <c r="C15" s="21" t="s">
        <v>7</v>
      </c>
      <c r="D15" s="22">
        <v>7.89</v>
      </c>
      <c r="E15" s="41">
        <f>ROUND(2647*Belarus*(1-C58),2)</f>
        <v>2647</v>
      </c>
      <c r="F15" s="41" t="s">
        <v>8</v>
      </c>
      <c r="R15"/>
      <c r="S15"/>
      <c r="T15"/>
      <c r="U15"/>
    </row>
    <row r="16" spans="1:21" ht="52.5" customHeight="1">
      <c r="A16" s="24"/>
      <c r="B16" s="20" t="s">
        <v>9</v>
      </c>
      <c r="C16" s="25" t="s">
        <v>10</v>
      </c>
      <c r="D16" s="22">
        <v>3.54</v>
      </c>
      <c r="E16" s="41">
        <f>ROUND(1052*Belarus*(1-C58),2)</f>
        <v>1052</v>
      </c>
      <c r="F16" s="41">
        <f>ROUND(1157*Belarus*(1-C58),2)</f>
        <v>1157</v>
      </c>
      <c r="R16"/>
      <c r="S16"/>
      <c r="T16"/>
      <c r="U16"/>
    </row>
    <row r="17" spans="1:21" ht="52.5" customHeight="1">
      <c r="A17" s="24"/>
      <c r="B17" s="23" t="s">
        <v>11</v>
      </c>
      <c r="C17" s="25" t="s">
        <v>12</v>
      </c>
      <c r="D17" s="22">
        <v>8.9600000000000009</v>
      </c>
      <c r="E17" s="41">
        <f>ROUND(2480*Belarus*(1-C58),2)</f>
        <v>2480</v>
      </c>
      <c r="F17" s="41">
        <f>ROUND(2728*Belarus*(1-C58),2)</f>
        <v>2728</v>
      </c>
      <c r="R17"/>
      <c r="S17"/>
      <c r="T17"/>
      <c r="U17"/>
    </row>
    <row r="18" spans="1:21" ht="68.25" customHeight="1">
      <c r="A18" s="24"/>
      <c r="B18" s="20" t="s">
        <v>13</v>
      </c>
      <c r="C18" s="25" t="s">
        <v>14</v>
      </c>
      <c r="D18" s="22">
        <v>3.84</v>
      </c>
      <c r="E18" s="41">
        <f>ROUND(1575*Belarus*(1-C58),2)</f>
        <v>1575</v>
      </c>
      <c r="F18" s="41">
        <f>ROUND(1733*Belarus*(1-C58),2)</f>
        <v>1733</v>
      </c>
      <c r="R18"/>
      <c r="S18"/>
      <c r="T18"/>
      <c r="U18"/>
    </row>
    <row r="19" spans="1:21" ht="68.25" customHeight="1">
      <c r="A19" s="24"/>
      <c r="B19" s="23" t="s">
        <v>15</v>
      </c>
      <c r="C19" s="25" t="s">
        <v>16</v>
      </c>
      <c r="D19" s="22">
        <v>9.6300000000000008</v>
      </c>
      <c r="E19" s="41">
        <f>ROUND(3327*Belarus*(1-C58),2)</f>
        <v>3327</v>
      </c>
      <c r="F19" s="41">
        <f>ROUND(3660*Belarus*(1-C58),2)</f>
        <v>3660</v>
      </c>
      <c r="R19"/>
      <c r="S19"/>
      <c r="T19"/>
      <c r="U19"/>
    </row>
    <row r="20" spans="1:21" ht="52.5" customHeight="1">
      <c r="A20" s="27"/>
      <c r="B20" s="23" t="s">
        <v>17</v>
      </c>
      <c r="C20" s="28" t="s">
        <v>18</v>
      </c>
      <c r="D20" s="22">
        <v>0.94</v>
      </c>
      <c r="E20" s="41">
        <f>ROUND(311*Belarus*(1-C58),2)</f>
        <v>311</v>
      </c>
      <c r="F20" s="41">
        <f>ROUND(342*Belarus*(1-C58),2)</f>
        <v>342</v>
      </c>
      <c r="R20"/>
      <c r="S20"/>
      <c r="T20"/>
      <c r="U20"/>
    </row>
    <row r="21" spans="1:21" ht="52.5" customHeight="1">
      <c r="A21" s="27"/>
      <c r="B21" s="23" t="s">
        <v>19</v>
      </c>
      <c r="C21" s="25" t="s">
        <v>20</v>
      </c>
      <c r="D21" s="22">
        <v>0.96</v>
      </c>
      <c r="E21" s="41">
        <f>ROUND(713*Belarus*(1-C58),2)</f>
        <v>713</v>
      </c>
      <c r="F21" s="41">
        <f>ROUND(784*Belarus*(1-C58),2)</f>
        <v>784</v>
      </c>
      <c r="R21"/>
      <c r="S21"/>
      <c r="T21"/>
      <c r="U21"/>
    </row>
    <row r="22" spans="1:21" ht="52.5" customHeight="1">
      <c r="A22" s="27"/>
      <c r="B22" s="23" t="s">
        <v>21</v>
      </c>
      <c r="C22" s="25" t="s">
        <v>18</v>
      </c>
      <c r="D22" s="22">
        <v>0.44700000000000001</v>
      </c>
      <c r="E22" s="41">
        <f>ROUND(373*Belarus*(1-C58),2)</f>
        <v>373</v>
      </c>
      <c r="F22" s="41">
        <f>ROUND(411*Belarus*(1-C58),2)</f>
        <v>411</v>
      </c>
      <c r="R22"/>
      <c r="S22"/>
      <c r="T22"/>
      <c r="U22"/>
    </row>
    <row r="23" spans="1:21" ht="52.5" customHeight="1">
      <c r="A23" s="27"/>
      <c r="B23" s="23" t="s">
        <v>22</v>
      </c>
      <c r="C23" s="25" t="s">
        <v>23</v>
      </c>
      <c r="D23" s="22">
        <v>0.15</v>
      </c>
      <c r="E23" s="41">
        <f>ROUND(527*Belarus*(1-C58),2)</f>
        <v>527</v>
      </c>
      <c r="F23" s="41">
        <f>ROUND(580*Belarus*(1-C58),2)</f>
        <v>580</v>
      </c>
      <c r="R23"/>
      <c r="S23"/>
      <c r="T23"/>
      <c r="U23"/>
    </row>
    <row r="24" spans="1:21" ht="52.5" customHeight="1">
      <c r="A24" s="24"/>
      <c r="B24" s="23" t="s">
        <v>24</v>
      </c>
      <c r="C24" s="25" t="s">
        <v>25</v>
      </c>
      <c r="D24" s="22" t="s">
        <v>26</v>
      </c>
      <c r="E24" s="41">
        <f>ROUND(2140*Belarus*(1-C58),2)</f>
        <v>2140</v>
      </c>
      <c r="F24" s="26" t="s">
        <v>26</v>
      </c>
      <c r="R24"/>
      <c r="S24"/>
      <c r="T24"/>
      <c r="U24"/>
    </row>
    <row r="25" spans="1:21" ht="52.5" customHeight="1">
      <c r="A25" s="24"/>
      <c r="B25" s="23" t="s">
        <v>27</v>
      </c>
      <c r="C25" s="25" t="s">
        <v>28</v>
      </c>
      <c r="D25" s="22" t="s">
        <v>26</v>
      </c>
      <c r="E25" s="40">
        <f>ROUND(4050*Belarus*(1-C58),2)</f>
        <v>4050</v>
      </c>
      <c r="F25" s="26" t="s">
        <v>26</v>
      </c>
      <c r="R25"/>
      <c r="S25"/>
      <c r="T25"/>
      <c r="U25"/>
    </row>
    <row r="26" spans="1:21" ht="52.5" customHeight="1">
      <c r="A26" s="27"/>
      <c r="B26" s="23" t="s">
        <v>29</v>
      </c>
      <c r="C26" s="28" t="s">
        <v>30</v>
      </c>
      <c r="D26" s="22" t="s">
        <v>8</v>
      </c>
      <c r="E26" s="29">
        <f>ROUND(20*Belarus*Belarus*(1-C58),2)</f>
        <v>20</v>
      </c>
      <c r="F26" s="29"/>
      <c r="R26"/>
      <c r="S26"/>
      <c r="T26"/>
      <c r="U26"/>
    </row>
    <row r="27" spans="1:21" ht="52.5" customHeight="1">
      <c r="A27" s="27"/>
      <c r="B27" s="23" t="s">
        <v>31</v>
      </c>
      <c r="C27" s="28" t="s">
        <v>32</v>
      </c>
      <c r="D27" s="22" t="s">
        <v>8</v>
      </c>
      <c r="E27" s="29">
        <f>ROUND(20*Belarus*Belarus*(1-C58),2)</f>
        <v>20</v>
      </c>
      <c r="F27" s="29"/>
      <c r="R27"/>
      <c r="S27"/>
      <c r="T27"/>
      <c r="U27"/>
    </row>
    <row r="28" spans="1:21" ht="30" customHeight="1">
      <c r="A28" s="30" t="s">
        <v>38</v>
      </c>
      <c r="B28" s="30"/>
      <c r="C28" s="30"/>
      <c r="D28" s="30"/>
      <c r="E28" s="30"/>
      <c r="F28" s="30"/>
      <c r="R28"/>
      <c r="S28"/>
      <c r="T28"/>
      <c r="U28"/>
    </row>
    <row r="29" spans="1:21" ht="53.25" customHeight="1">
      <c r="A29" s="42" t="s">
        <v>4</v>
      </c>
      <c r="B29" s="42" t="s">
        <v>1</v>
      </c>
      <c r="C29" s="43" t="s">
        <v>5</v>
      </c>
      <c r="D29" s="44"/>
      <c r="E29" s="45" t="s">
        <v>66</v>
      </c>
      <c r="F29" s="45" t="s">
        <v>67</v>
      </c>
      <c r="G29" s="45" t="s">
        <v>34</v>
      </c>
      <c r="R29"/>
      <c r="S29"/>
      <c r="T29"/>
      <c r="U29"/>
    </row>
    <row r="30" spans="1:21" ht="81.75" customHeight="1">
      <c r="A30" s="31"/>
      <c r="B30" s="23" t="s">
        <v>68</v>
      </c>
      <c r="C30" s="32" t="s">
        <v>39</v>
      </c>
      <c r="D30" s="32"/>
      <c r="E30" s="33">
        <v>5.8</v>
      </c>
      <c r="F30" s="41">
        <v>1934</v>
      </c>
      <c r="G30" s="41">
        <v>2321</v>
      </c>
      <c r="R30"/>
      <c r="S30"/>
      <c r="T30"/>
      <c r="U30"/>
    </row>
    <row r="31" spans="1:21" ht="84" customHeight="1">
      <c r="A31" s="31"/>
      <c r="B31" s="23" t="s">
        <v>40</v>
      </c>
      <c r="C31" s="32" t="s">
        <v>41</v>
      </c>
      <c r="D31" s="32"/>
      <c r="E31" s="22">
        <v>5.58</v>
      </c>
      <c r="F31" s="41">
        <v>1726</v>
      </c>
      <c r="G31" s="41">
        <v>1984</v>
      </c>
      <c r="R31"/>
      <c r="S31"/>
      <c r="T31"/>
      <c r="U31"/>
    </row>
    <row r="32" spans="1:21" ht="75.75" customHeight="1">
      <c r="A32" s="34"/>
      <c r="B32" s="35" t="s">
        <v>69</v>
      </c>
      <c r="C32" s="32" t="s">
        <v>70</v>
      </c>
      <c r="D32" s="32" t="s">
        <v>42</v>
      </c>
      <c r="E32" s="36">
        <v>6.03</v>
      </c>
      <c r="F32" s="48">
        <v>2305</v>
      </c>
      <c r="G32" s="48">
        <v>2655</v>
      </c>
      <c r="R32"/>
      <c r="S32"/>
      <c r="T32"/>
      <c r="U32"/>
    </row>
    <row r="33" spans="1:21" ht="75.75" customHeight="1">
      <c r="A33" s="34"/>
      <c r="B33" s="35"/>
      <c r="C33" s="32"/>
      <c r="D33" s="32"/>
      <c r="E33" s="36"/>
      <c r="F33" s="48"/>
      <c r="G33" s="48"/>
      <c r="R33"/>
      <c r="S33"/>
      <c r="T33"/>
      <c r="U33"/>
    </row>
    <row r="34" spans="1:21" ht="81.75" customHeight="1">
      <c r="A34" s="37"/>
      <c r="B34" s="23" t="s">
        <v>43</v>
      </c>
      <c r="C34" s="25" t="s">
        <v>44</v>
      </c>
      <c r="D34" s="25" t="s">
        <v>45</v>
      </c>
      <c r="E34" s="22" t="s">
        <v>8</v>
      </c>
      <c r="F34" s="41">
        <v>943</v>
      </c>
      <c r="G34" s="41" t="s">
        <v>8</v>
      </c>
      <c r="R34"/>
      <c r="S34"/>
      <c r="T34"/>
      <c r="U34"/>
    </row>
    <row r="35" spans="1:21" ht="83.25" customHeight="1">
      <c r="A35" s="37"/>
      <c r="B35" s="23" t="s">
        <v>46</v>
      </c>
      <c r="C35" s="28" t="s">
        <v>47</v>
      </c>
      <c r="D35" s="28" t="s">
        <v>48</v>
      </c>
      <c r="E35" s="22" t="s">
        <v>8</v>
      </c>
      <c r="F35" s="41">
        <v>1830</v>
      </c>
      <c r="G35" s="41" t="s">
        <v>8</v>
      </c>
      <c r="R35"/>
      <c r="S35"/>
      <c r="T35"/>
      <c r="U35"/>
    </row>
    <row r="36" spans="1:21" ht="75.75" customHeight="1">
      <c r="A36" s="37"/>
      <c r="B36" s="23" t="s">
        <v>49</v>
      </c>
      <c r="C36" s="25" t="s">
        <v>50</v>
      </c>
      <c r="D36" s="25" t="s">
        <v>51</v>
      </c>
      <c r="E36" s="22" t="s">
        <v>8</v>
      </c>
      <c r="F36" s="41">
        <v>1260</v>
      </c>
      <c r="G36" s="41" t="s">
        <v>8</v>
      </c>
      <c r="R36"/>
      <c r="S36"/>
      <c r="T36"/>
      <c r="U36"/>
    </row>
    <row r="37" spans="1:21" ht="75.75" customHeight="1">
      <c r="A37" s="38"/>
      <c r="B37" s="23" t="s">
        <v>52</v>
      </c>
      <c r="C37" s="28" t="s">
        <v>53</v>
      </c>
      <c r="D37" s="28" t="s">
        <v>54</v>
      </c>
      <c r="E37" s="22" t="s">
        <v>8</v>
      </c>
      <c r="F37" s="41">
        <v>2090</v>
      </c>
      <c r="G37" s="41" t="s">
        <v>8</v>
      </c>
      <c r="R37"/>
      <c r="S37"/>
      <c r="T37"/>
      <c r="U37"/>
    </row>
    <row r="38" spans="1:21" s="2" customFormat="1" ht="83.25" customHeight="1">
      <c r="A38" s="27"/>
      <c r="B38" s="23" t="s">
        <v>55</v>
      </c>
      <c r="C38" s="46" t="s">
        <v>56</v>
      </c>
      <c r="D38" s="47"/>
      <c r="E38" s="22">
        <v>2.4500000000000002</v>
      </c>
      <c r="F38" s="41">
        <v>938</v>
      </c>
      <c r="G38" s="41">
        <v>1076</v>
      </c>
    </row>
    <row r="39" spans="1:21" s="2" customFormat="1" ht="69" customHeight="1">
      <c r="A39" s="24"/>
      <c r="B39" s="35" t="s">
        <v>71</v>
      </c>
      <c r="C39" s="32" t="s">
        <v>57</v>
      </c>
      <c r="D39" s="32" t="s">
        <v>58</v>
      </c>
      <c r="E39" s="36">
        <v>2.75</v>
      </c>
      <c r="F39" s="48">
        <v>1322</v>
      </c>
      <c r="G39" s="48">
        <v>1521</v>
      </c>
    </row>
    <row r="40" spans="1:21" s="2" customFormat="1" ht="69" customHeight="1">
      <c r="A40" s="24"/>
      <c r="B40" s="35"/>
      <c r="C40" s="32"/>
      <c r="D40" s="32"/>
      <c r="E40" s="36"/>
      <c r="F40" s="48"/>
      <c r="G40" s="48"/>
    </row>
    <row r="41" spans="1:21" s="2" customFormat="1" ht="75.75" customHeight="1">
      <c r="A41" s="27"/>
      <c r="B41" s="23" t="s">
        <v>59</v>
      </c>
      <c r="C41" s="32" t="s">
        <v>60</v>
      </c>
      <c r="D41" s="32"/>
      <c r="E41" s="22" t="s">
        <v>8</v>
      </c>
      <c r="F41" s="48">
        <v>59</v>
      </c>
      <c r="G41" s="48"/>
    </row>
    <row r="42" spans="1:21" s="2" customFormat="1" ht="75.75" customHeight="1">
      <c r="A42" s="27"/>
      <c r="B42" s="20" t="s">
        <v>61</v>
      </c>
      <c r="C42" s="32" t="s">
        <v>62</v>
      </c>
      <c r="D42" s="32"/>
      <c r="E42" s="22">
        <v>0.55000000000000004</v>
      </c>
      <c r="F42" s="41">
        <v>280</v>
      </c>
      <c r="G42" s="41">
        <v>323</v>
      </c>
    </row>
    <row r="43" spans="1:21" s="2" customFormat="1" ht="75.75" customHeight="1">
      <c r="A43" s="39"/>
      <c r="B43" s="20" t="s">
        <v>63</v>
      </c>
      <c r="C43" s="25" t="s">
        <v>64</v>
      </c>
      <c r="D43" s="25" t="s">
        <v>65</v>
      </c>
      <c r="E43" s="22">
        <v>0.85</v>
      </c>
      <c r="F43" s="41">
        <v>501</v>
      </c>
      <c r="G43" s="41">
        <v>577</v>
      </c>
    </row>
    <row r="44" spans="1:21" s="2" customFormat="1" ht="30.95" customHeight="1">
      <c r="E44" s="14"/>
      <c r="F44" s="14"/>
    </row>
    <row r="45" spans="1:21" s="2" customFormat="1" ht="30.95" customHeight="1">
      <c r="E45" s="14"/>
      <c r="F45" s="14"/>
    </row>
    <row r="46" spans="1:21" s="2" customFormat="1" ht="30.95" customHeight="1">
      <c r="E46" s="14"/>
      <c r="F46" s="14"/>
    </row>
    <row r="47" spans="1:21" s="2" customFormat="1" ht="105" customHeight="1">
      <c r="E47" s="14"/>
      <c r="F47" s="14"/>
    </row>
    <row r="48" spans="1:21" s="2" customFormat="1" ht="15.75">
      <c r="E48" s="14"/>
      <c r="F48" s="14"/>
    </row>
    <row r="49" spans="1:6" s="2" customFormat="1" ht="15.95" customHeight="1">
      <c r="A49" s="6"/>
      <c r="E49" s="14"/>
      <c r="F49" s="14"/>
    </row>
    <row r="50" spans="1:6" s="2" customFormat="1" ht="36" customHeight="1">
      <c r="A50" s="13"/>
      <c r="B50" s="13"/>
      <c r="C50" s="13"/>
      <c r="D50" s="13"/>
      <c r="E50" s="14"/>
      <c r="F50" s="14"/>
    </row>
    <row r="51" spans="1:6" s="2" customFormat="1" ht="15.95" customHeight="1">
      <c r="B51" s="4"/>
      <c r="D51" s="3"/>
      <c r="E51" s="14"/>
      <c r="F51" s="14"/>
    </row>
    <row r="52" spans="1:6" s="2" customFormat="1">
      <c r="B52" s="4"/>
      <c r="D52" s="3"/>
      <c r="E52" s="14"/>
      <c r="F52" s="14"/>
    </row>
    <row r="53" spans="1:6" s="2" customFormat="1">
      <c r="B53" s="4"/>
      <c r="D53" s="3"/>
      <c r="E53" s="14"/>
      <c r="F53" s="14"/>
    </row>
    <row r="54" spans="1:6" s="2" customFormat="1">
      <c r="B54" s="4"/>
      <c r="D54" s="3"/>
      <c r="E54" s="14"/>
      <c r="F54" s="14"/>
    </row>
    <row r="55" spans="1:6" s="2" customFormat="1">
      <c r="B55" s="4"/>
      <c r="D55" s="3"/>
      <c r="E55" s="14"/>
      <c r="F55" s="14"/>
    </row>
    <row r="56" spans="1:6" s="2" customFormat="1">
      <c r="B56" s="4"/>
      <c r="D56" s="3"/>
      <c r="E56" s="14"/>
      <c r="F56" s="14"/>
    </row>
    <row r="57" spans="1:6" s="2" customFormat="1">
      <c r="B57" s="4"/>
      <c r="D57" s="3"/>
      <c r="E57" s="14"/>
      <c r="F57" s="14"/>
    </row>
    <row r="58" spans="1:6" s="2" customFormat="1">
      <c r="B58" s="4"/>
      <c r="D58" s="3"/>
      <c r="E58" s="14"/>
      <c r="F58" s="14"/>
    </row>
    <row r="59" spans="1:6" s="2" customFormat="1">
      <c r="B59" s="4"/>
      <c r="D59" s="3"/>
      <c r="E59" s="14"/>
      <c r="F59" s="14"/>
    </row>
    <row r="60" spans="1:6" s="2" customFormat="1">
      <c r="B60" s="4"/>
      <c r="D60" s="3"/>
      <c r="E60" s="14"/>
      <c r="F60" s="14"/>
    </row>
    <row r="61" spans="1:6" s="2" customFormat="1">
      <c r="B61" s="4"/>
      <c r="D61" s="3"/>
      <c r="E61" s="14"/>
      <c r="F61" s="14"/>
    </row>
    <row r="62" spans="1:6" s="2" customFormat="1">
      <c r="B62" s="4"/>
      <c r="D62" s="3"/>
      <c r="E62" s="14"/>
      <c r="F62" s="14"/>
    </row>
    <row r="63" spans="1:6" s="2" customFormat="1">
      <c r="B63" s="4"/>
      <c r="D63" s="3"/>
      <c r="E63" s="14"/>
      <c r="F63" s="14"/>
    </row>
    <row r="64" spans="1:6" s="2" customFormat="1">
      <c r="B64" s="4"/>
      <c r="D64" s="3"/>
      <c r="E64" s="14"/>
      <c r="F64" s="14"/>
    </row>
    <row r="65" spans="2:6" s="2" customFormat="1">
      <c r="B65" s="4"/>
      <c r="D65" s="3"/>
      <c r="E65" s="14"/>
      <c r="F65" s="14"/>
    </row>
    <row r="66" spans="2:6" s="2" customFormat="1">
      <c r="B66" s="4"/>
      <c r="D66" s="3"/>
      <c r="E66" s="14"/>
      <c r="F66" s="14"/>
    </row>
    <row r="67" spans="2:6" s="2" customFormat="1">
      <c r="B67" s="4"/>
      <c r="D67" s="3"/>
      <c r="E67" s="14"/>
      <c r="F67" s="14"/>
    </row>
    <row r="68" spans="2:6" s="2" customFormat="1">
      <c r="B68" s="4"/>
      <c r="D68" s="3"/>
      <c r="E68" s="14"/>
      <c r="F68" s="14"/>
    </row>
    <row r="69" spans="2:6" s="2" customFormat="1">
      <c r="B69" s="4"/>
      <c r="D69" s="3"/>
      <c r="E69" s="14"/>
      <c r="F69" s="14"/>
    </row>
    <row r="70" spans="2:6" s="2" customFormat="1">
      <c r="B70" s="4"/>
      <c r="D70" s="3"/>
      <c r="E70" s="14"/>
      <c r="F70" s="14"/>
    </row>
    <row r="71" spans="2:6" s="2" customFormat="1">
      <c r="B71" s="4"/>
      <c r="D71" s="3"/>
      <c r="E71" s="14"/>
      <c r="F71" s="14"/>
    </row>
    <row r="72" spans="2:6" s="2" customFormat="1">
      <c r="B72" s="4"/>
      <c r="D72" s="3"/>
      <c r="E72" s="14"/>
      <c r="F72" s="14"/>
    </row>
    <row r="73" spans="2:6" s="2" customFormat="1">
      <c r="B73" s="4"/>
      <c r="D73" s="3"/>
      <c r="E73" s="14"/>
      <c r="F73" s="14"/>
    </row>
    <row r="74" spans="2:6" s="2" customFormat="1">
      <c r="B74" s="4"/>
      <c r="D74" s="3"/>
      <c r="E74" s="14"/>
      <c r="F74" s="14"/>
    </row>
    <row r="75" spans="2:6" s="2" customFormat="1">
      <c r="B75" s="4"/>
      <c r="D75" s="3"/>
      <c r="E75" s="14"/>
      <c r="F75" s="14"/>
    </row>
    <row r="76" spans="2:6" s="2" customFormat="1">
      <c r="B76" s="4"/>
      <c r="D76" s="3"/>
      <c r="E76" s="14"/>
      <c r="F76" s="14"/>
    </row>
    <row r="77" spans="2:6" s="2" customFormat="1">
      <c r="B77" s="4"/>
      <c r="D77" s="3"/>
      <c r="E77" s="14"/>
      <c r="F77" s="14"/>
    </row>
    <row r="78" spans="2:6" s="2" customFormat="1">
      <c r="B78" s="4"/>
      <c r="D78" s="3"/>
      <c r="E78" s="14"/>
      <c r="F78" s="14"/>
    </row>
    <row r="79" spans="2:6" s="2" customFormat="1">
      <c r="B79" s="4"/>
      <c r="D79" s="3"/>
      <c r="E79" s="14"/>
      <c r="F79" s="14"/>
    </row>
    <row r="80" spans="2:6" s="2" customFormat="1">
      <c r="B80" s="4"/>
      <c r="D80" s="3"/>
      <c r="E80" s="14"/>
      <c r="F80" s="14"/>
    </row>
    <row r="81" spans="2:6" s="2" customFormat="1">
      <c r="B81" s="4"/>
      <c r="D81" s="3"/>
      <c r="E81" s="14"/>
      <c r="F81" s="14"/>
    </row>
    <row r="82" spans="2:6" s="2" customFormat="1">
      <c r="B82" s="4"/>
      <c r="D82" s="3"/>
      <c r="E82" s="14"/>
      <c r="F82" s="14"/>
    </row>
    <row r="83" spans="2:6" s="2" customFormat="1">
      <c r="B83" s="4"/>
      <c r="D83" s="3"/>
      <c r="E83" s="14"/>
      <c r="F83" s="14"/>
    </row>
    <row r="84" spans="2:6" s="2" customFormat="1">
      <c r="B84" s="4"/>
      <c r="D84" s="3"/>
      <c r="E84" s="14"/>
      <c r="F84" s="14"/>
    </row>
    <row r="85" spans="2:6" s="2" customFormat="1">
      <c r="B85" s="4"/>
      <c r="D85" s="3"/>
      <c r="E85" s="14"/>
      <c r="F85" s="14"/>
    </row>
    <row r="86" spans="2:6" s="2" customFormat="1">
      <c r="B86" s="4"/>
      <c r="D86" s="3"/>
      <c r="E86" s="14"/>
      <c r="F86" s="14"/>
    </row>
    <row r="87" spans="2:6" s="2" customFormat="1">
      <c r="B87" s="4"/>
      <c r="D87" s="3"/>
      <c r="E87" s="14"/>
      <c r="F87" s="14"/>
    </row>
    <row r="88" spans="2:6" s="2" customFormat="1">
      <c r="B88" s="4"/>
      <c r="D88" s="3"/>
      <c r="E88" s="14"/>
      <c r="F88" s="14"/>
    </row>
    <row r="89" spans="2:6" s="2" customFormat="1">
      <c r="B89" s="4"/>
      <c r="D89" s="3"/>
      <c r="E89" s="14"/>
      <c r="F89" s="14"/>
    </row>
    <row r="90" spans="2:6" s="2" customFormat="1">
      <c r="B90" s="4"/>
      <c r="D90" s="3"/>
      <c r="E90" s="14"/>
      <c r="F90" s="14"/>
    </row>
    <row r="91" spans="2:6" s="2" customFormat="1">
      <c r="B91" s="4"/>
      <c r="D91" s="3"/>
      <c r="E91" s="14"/>
      <c r="F91" s="14"/>
    </row>
    <row r="92" spans="2:6" s="2" customFormat="1">
      <c r="B92" s="4"/>
      <c r="D92" s="3"/>
      <c r="E92" s="14"/>
      <c r="F92" s="14"/>
    </row>
  </sheetData>
  <sheetProtection password="C7B8" sheet="1" objects="1" scenarios="1"/>
  <mergeCells count="39">
    <mergeCell ref="F41:G41"/>
    <mergeCell ref="C42:D42"/>
    <mergeCell ref="C29:D29"/>
    <mergeCell ref="F32:F33"/>
    <mergeCell ref="G32:G33"/>
    <mergeCell ref="F39:F40"/>
    <mergeCell ref="G39:G40"/>
    <mergeCell ref="E32:E33"/>
    <mergeCell ref="C38:D38"/>
    <mergeCell ref="A39:A40"/>
    <mergeCell ref="E39:E40"/>
    <mergeCell ref="A9:F9"/>
    <mergeCell ref="A1:F8"/>
    <mergeCell ref="A11:F11"/>
    <mergeCell ref="A28:F28"/>
    <mergeCell ref="C30:D30"/>
    <mergeCell ref="E27:F27"/>
    <mergeCell ref="E12:E13"/>
    <mergeCell ref="F12:F13"/>
    <mergeCell ref="A10:F10"/>
    <mergeCell ref="A14:A15"/>
    <mergeCell ref="A16:A17"/>
    <mergeCell ref="A18:A19"/>
    <mergeCell ref="A24:A25"/>
    <mergeCell ref="E26:F26"/>
    <mergeCell ref="A50:D50"/>
    <mergeCell ref="B39:B40"/>
    <mergeCell ref="C39:C40"/>
    <mergeCell ref="D39:D40"/>
    <mergeCell ref="C41:D41"/>
    <mergeCell ref="C31:D31"/>
    <mergeCell ref="A32:A33"/>
    <mergeCell ref="B32:B33"/>
    <mergeCell ref="C32:C33"/>
    <mergeCell ref="D32:D33"/>
    <mergeCell ref="B12:B13"/>
    <mergeCell ref="C12:C13"/>
    <mergeCell ref="D12:D13"/>
    <mergeCell ref="A12:A13"/>
  </mergeCells>
  <pageMargins left="0.7" right="0.7" top="0.75" bottom="0.75" header="0.3" footer="0.3"/>
  <pageSetup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Grand Line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Анастасия Бакушина</cp:lastModifiedBy>
  <dcterms:created xsi:type="dcterms:W3CDTF">2020-02-05T13:11:43Z</dcterms:created>
  <dcterms:modified xsi:type="dcterms:W3CDTF">2020-05-08T11:04:38Z</dcterms:modified>
</cp:coreProperties>
</file>